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<sst xmlns="http://schemas.openxmlformats.org/spreadsheetml/2006/main" count="119" uniqueCount="80">
  <si>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</si>
  <si>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</si>
  <si>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</si>
  <si>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</si>
  <si>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</si>
  <si>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</si>
  <si>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</si>
  <si>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</si>
  <si>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</si>
  <si>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</si>
  <si>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</si>
  <si>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</si>
  <si>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</si>
  <si>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</si>
  <si>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</si>
  <si>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</si>
  <si>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</si>
  <si>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</si>
  <si>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</si>
  <si>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</si>
  <si>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</si>
  <si>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</si>
  <si>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</si>
  <si>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</si>
  <si>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</si>
  <si>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</si>
  <si>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</si>
  <si>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</si>
  <si>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</si>
  <si>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</si>
  <si>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</si>
  <si>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</si>
  <si>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</si>
  <si>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</si>
  <si>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</si>
  <si>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</si>
  <si>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</si>
  <si>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</si>
  <si>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</si>
  <si>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</si>
  <si>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</si>
  <si>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</si>
  <si>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</si>
  <si>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</si>
  <si>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</si>
  <si>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</si>
  <si>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</si>
  <si>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</si>
  <si>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</si>
  <si>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</si>
  <si>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</si>
  <si>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</si>
  <si>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</si>
  <si>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</si>
  <si>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</si>
  <si>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</si>
  <si>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</si>
  <si>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</si>
  <si>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</si>
  <si>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</si>
  <si>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</si>
  <si>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</si>
  <si>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</si>
  <si>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</si>
  <si>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</si>
  <si>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</si>
  <si>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</si>
  <si>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</si>
  <si>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Зміни до   розпису доходів станом на 01.02.2017р. :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</si>
  <si>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</si>
  <si>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</si>
  <si>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</si>
  <si>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 xml:space="preserve">Динаміка надходжень до бюджету розвитку за січень 2016 р. </t>
  </si>
  <si>
    <t xml:space="preserve">Динаміка надходжень до бюджету розвитку за лютий 2016 р. </t>
  </si>
  <si>
    <t>план на січень-лютий  2017р.</t>
  </si>
  <si>
    <t>станом на 03.02.2017</t>
  </si>
  <si>
    <t>Фактичні надходження (лютий)</t>
  </si>
  <si>
    <r>
      <t xml:space="preserve">станом на 03.02.2017р.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</si>
  <si>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03.02.2017р.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</si>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</sst>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3.35"/>
      <color indexed="8"/>
      <name val="Times New Roman"/>
      <family val="1"/>
    </font>
    <font>
      <sz val="6.4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68" fillId="0" borderId="0">
      <alignment/>
      <protection/>
    </xf>
    <xf numFmtId="0" fontId="6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5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/>
    </xf>
    <xf numFmtId="185" fontId="11" fillId="0" borderId="53" xfId="0" applyNumberFormat="1" applyFont="1" applyBorder="1" applyAlignment="1">
      <alignment horizontal="center"/>
    </xf>
    <xf numFmtId="185" fontId="11" fillId="0" borderId="54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14131"/>
        <c:crosses val="autoZero"/>
        <c:auto val="0"/>
        <c:lblOffset val="100"/>
        <c:tickLblSkip val="1"/>
        <c:noMultiLvlLbl val="0"/>
      </c:catAx>
      <c:valAx>
        <c:axId val="117141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015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8318316"/>
        <c:axId val="9320525"/>
      </c:lineChart>
      <c:catAx>
        <c:axId val="383183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20525"/>
        <c:crosses val="autoZero"/>
        <c:auto val="0"/>
        <c:lblOffset val="100"/>
        <c:tickLblSkip val="1"/>
        <c:noMultiLvlLbl val="0"/>
      </c:catAx>
      <c:valAx>
        <c:axId val="93205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31831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03.02.2017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лютий2017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6775862"/>
        <c:axId val="16765031"/>
      </c:bar3D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65031"/>
        <c:crosses val="autoZero"/>
        <c:auto val="1"/>
        <c:lblOffset val="100"/>
        <c:tickLblSkip val="1"/>
        <c:noMultiLvlLbl val="0"/>
      </c:catAx>
      <c:valAx>
        <c:axId val="16765031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75862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6667552"/>
        <c:axId val="15790241"/>
      </c:bar3D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790241"/>
        <c:crosses val="autoZero"/>
        <c:auto val="1"/>
        <c:lblOffset val="100"/>
        <c:tickLblSkip val="1"/>
        <c:noMultiLvlLbl val="0"/>
      </c:catAx>
      <c:valAx>
        <c:axId val="15790241"/>
        <c:scaling>
          <c:orientation val="minMax"/>
          <c:max val="1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67552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204 022,1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104 301,6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-100 450,2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лютий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106 665,6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- 99 720,5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17"/>
      <sheetName val="грудень"/>
    </sheetNames>
    <sheetDataSet>
      <sheetData sheetId="1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9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"/>
      <c r="P1" s="112" t="s">
        <v>72</v>
      </c>
      <c r="Q1" s="113"/>
      <c r="R1" s="113"/>
      <c r="S1" s="113"/>
      <c r="T1" s="113"/>
      <c r="U1" s="114"/>
    </row>
    <row r="2" spans="1:21" ht="15" thickBot="1">
      <c r="A2" s="115" t="s">
        <v>65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"/>
      <c r="P2" s="118" t="s">
        <v>66</v>
      </c>
      <c r="Q2" s="119"/>
      <c r="R2" s="119"/>
      <c r="S2" s="119"/>
      <c r="T2" s="119"/>
      <c r="U2" s="120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1" t="s">
        <v>47</v>
      </c>
      <c r="T3" s="122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23">
        <v>0</v>
      </c>
      <c r="T4" s="124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5">
        <v>0</v>
      </c>
      <c r="T5" s="126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27">
        <v>0</v>
      </c>
      <c r="T6" s="128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27">
        <v>0</v>
      </c>
      <c r="T7" s="128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5">
        <v>0</v>
      </c>
      <c r="T8" s="126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5">
        <v>0</v>
      </c>
      <c r="T9" s="126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5">
        <v>0</v>
      </c>
      <c r="T10" s="126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5">
        <v>0</v>
      </c>
      <c r="T11" s="126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5">
        <v>0</v>
      </c>
      <c r="T12" s="126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5">
        <v>0</v>
      </c>
      <c r="T13" s="126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5">
        <v>0</v>
      </c>
      <c r="T14" s="126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5">
        <v>1</v>
      </c>
      <c r="T15" s="126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5">
        <v>0</v>
      </c>
      <c r="T16" s="126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5">
        <v>0</v>
      </c>
      <c r="T17" s="126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5">
        <v>0</v>
      </c>
      <c r="T18" s="126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5">
        <v>0</v>
      </c>
      <c r="T19" s="126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5">
        <v>0</v>
      </c>
      <c r="T20" s="126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5">
        <v>0</v>
      </c>
      <c r="T21" s="126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5">
        <v>0</v>
      </c>
      <c r="T22" s="126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1">
        <f>SUM(S4:S22)</f>
        <v>1</v>
      </c>
      <c r="T23" s="132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9" t="s">
        <v>33</v>
      </c>
      <c r="Q26" s="129"/>
      <c r="R26" s="129"/>
      <c r="S26" s="12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3" t="s">
        <v>29</v>
      </c>
      <c r="Q27" s="133"/>
      <c r="R27" s="133"/>
      <c r="S27" s="133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4">
        <v>42767</v>
      </c>
      <c r="Q28" s="137">
        <f>'[2]січень 17'!$D$94</f>
        <v>9505.30341</v>
      </c>
      <c r="R28" s="137"/>
      <c r="S28" s="137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5"/>
      <c r="Q29" s="137"/>
      <c r="R29" s="137"/>
      <c r="S29" s="137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8" t="s">
        <v>45</v>
      </c>
      <c r="R31" s="139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0" t="s">
        <v>40</v>
      </c>
      <c r="R32" s="140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9" t="s">
        <v>30</v>
      </c>
      <c r="Q36" s="129"/>
      <c r="R36" s="129"/>
      <c r="S36" s="12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0" t="s">
        <v>31</v>
      </c>
      <c r="Q37" s="130"/>
      <c r="R37" s="130"/>
      <c r="S37" s="130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4">
        <v>42767</v>
      </c>
      <c r="Q38" s="136">
        <f>104633628.96/1000</f>
        <v>104633.62895999999</v>
      </c>
      <c r="R38" s="136"/>
      <c r="S38" s="136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5"/>
      <c r="Q39" s="136"/>
      <c r="R39" s="136"/>
      <c r="S39" s="136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9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"/>
      <c r="P1" s="112" t="s">
        <v>73</v>
      </c>
      <c r="Q1" s="113"/>
      <c r="R1" s="113"/>
      <c r="S1" s="113"/>
      <c r="T1" s="113"/>
      <c r="U1" s="114"/>
    </row>
    <row r="2" spans="1:21" ht="15" thickBot="1">
      <c r="A2" s="115" t="s">
        <v>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"/>
      <c r="P2" s="118" t="s">
        <v>77</v>
      </c>
      <c r="Q2" s="119"/>
      <c r="R2" s="119"/>
      <c r="S2" s="119"/>
      <c r="T2" s="119"/>
      <c r="U2" s="120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76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1" t="s">
        <v>47</v>
      </c>
      <c r="T3" s="142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AVERAGE(L4:L5)</f>
        <v>3107.68</v>
      </c>
      <c r="P4" s="101">
        <v>9.8</v>
      </c>
      <c r="Q4" s="102">
        <v>0</v>
      </c>
      <c r="R4" s="103">
        <v>0</v>
      </c>
      <c r="S4" s="123">
        <v>0</v>
      </c>
      <c r="T4" s="124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22.839999999999826</v>
      </c>
      <c r="L5" s="69">
        <v>2135.24</v>
      </c>
      <c r="M5" s="69">
        <v>2100</v>
      </c>
      <c r="N5" s="3">
        <f t="shared" si="1"/>
        <v>1.0167809523809523</v>
      </c>
      <c r="O5" s="2">
        <v>3107.7</v>
      </c>
      <c r="P5" s="75">
        <v>0</v>
      </c>
      <c r="Q5" s="69">
        <v>0</v>
      </c>
      <c r="R5" s="76">
        <v>0</v>
      </c>
      <c r="S5" s="125">
        <v>0</v>
      </c>
      <c r="T5" s="126"/>
      <c r="U5" s="74">
        <f aca="true" t="shared" si="2" ref="U5:U23">P5+Q5+S5+R5+T5</f>
        <v>0</v>
      </c>
    </row>
    <row r="6" spans="1:21" ht="12.75">
      <c r="A6" s="10">
        <v>42769</v>
      </c>
      <c r="B6" s="69"/>
      <c r="C6" s="69"/>
      <c r="D6" s="78"/>
      <c r="E6" s="69"/>
      <c r="F6" s="87"/>
      <c r="G6" s="85"/>
      <c r="H6" s="85"/>
      <c r="I6" s="85"/>
      <c r="J6" s="85"/>
      <c r="K6" s="69">
        <f t="shared" si="0"/>
        <v>0</v>
      </c>
      <c r="L6" s="69"/>
      <c r="M6" s="69">
        <v>2800</v>
      </c>
      <c r="N6" s="3">
        <f t="shared" si="1"/>
        <v>0</v>
      </c>
      <c r="O6" s="2">
        <v>3107.7</v>
      </c>
      <c r="P6" s="77"/>
      <c r="Q6" s="78"/>
      <c r="R6" s="79"/>
      <c r="S6" s="127"/>
      <c r="T6" s="128"/>
      <c r="U6" s="74">
        <f t="shared" si="2"/>
        <v>0</v>
      </c>
    </row>
    <row r="7" spans="1:21" ht="12.75">
      <c r="A7" s="10">
        <v>42772</v>
      </c>
      <c r="B7" s="84"/>
      <c r="C7" s="69"/>
      <c r="D7" s="69"/>
      <c r="E7" s="69"/>
      <c r="F7" s="86"/>
      <c r="G7" s="85"/>
      <c r="H7" s="85"/>
      <c r="I7" s="85"/>
      <c r="J7" s="85"/>
      <c r="K7" s="69">
        <f t="shared" si="0"/>
        <v>0</v>
      </c>
      <c r="L7" s="69"/>
      <c r="M7" s="69">
        <v>4800</v>
      </c>
      <c r="N7" s="3">
        <f t="shared" si="1"/>
        <v>0</v>
      </c>
      <c r="O7" s="2">
        <v>3107.7</v>
      </c>
      <c r="P7" s="77"/>
      <c r="Q7" s="78"/>
      <c r="R7" s="79"/>
      <c r="S7" s="127"/>
      <c r="T7" s="128"/>
      <c r="U7" s="74">
        <f t="shared" si="2"/>
        <v>0</v>
      </c>
    </row>
    <row r="8" spans="1:21" ht="12.75">
      <c r="A8" s="10">
        <v>42773</v>
      </c>
      <c r="B8" s="69"/>
      <c r="C8" s="80"/>
      <c r="D8" s="85"/>
      <c r="E8" s="85"/>
      <c r="F8" s="69"/>
      <c r="G8" s="85"/>
      <c r="H8" s="85"/>
      <c r="I8" s="85"/>
      <c r="J8" s="85"/>
      <c r="K8" s="69">
        <f t="shared" si="0"/>
        <v>0</v>
      </c>
      <c r="L8" s="69"/>
      <c r="M8" s="69">
        <v>5500</v>
      </c>
      <c r="N8" s="3">
        <f t="shared" si="1"/>
        <v>0</v>
      </c>
      <c r="O8" s="2">
        <v>3107.7</v>
      </c>
      <c r="P8" s="77"/>
      <c r="Q8" s="78"/>
      <c r="R8" s="76"/>
      <c r="S8" s="125"/>
      <c r="T8" s="126"/>
      <c r="U8" s="74">
        <f t="shared" si="2"/>
        <v>0</v>
      </c>
    </row>
    <row r="9" spans="1:21" ht="12.75">
      <c r="A9" s="10">
        <v>42774</v>
      </c>
      <c r="B9" s="69"/>
      <c r="C9" s="80"/>
      <c r="D9" s="85"/>
      <c r="E9" s="89"/>
      <c r="F9" s="69"/>
      <c r="G9" s="85"/>
      <c r="H9" s="85"/>
      <c r="I9" s="85"/>
      <c r="J9" s="85"/>
      <c r="K9" s="69">
        <f t="shared" si="0"/>
        <v>0</v>
      </c>
      <c r="L9" s="69"/>
      <c r="M9" s="69">
        <v>2800</v>
      </c>
      <c r="N9" s="3">
        <f t="shared" si="1"/>
        <v>0</v>
      </c>
      <c r="O9" s="2">
        <v>3107.7</v>
      </c>
      <c r="P9" s="77"/>
      <c r="Q9" s="78"/>
      <c r="R9" s="76"/>
      <c r="S9" s="125"/>
      <c r="T9" s="126"/>
      <c r="U9" s="74">
        <f t="shared" si="2"/>
        <v>0</v>
      </c>
    </row>
    <row r="10" spans="1:21" ht="12.75">
      <c r="A10" s="10">
        <v>42775</v>
      </c>
      <c r="B10" s="69"/>
      <c r="C10" s="80"/>
      <c r="D10" s="85"/>
      <c r="E10" s="85"/>
      <c r="F10" s="69"/>
      <c r="G10" s="85"/>
      <c r="H10" s="85"/>
      <c r="I10" s="85"/>
      <c r="J10" s="85"/>
      <c r="K10" s="69">
        <f t="shared" si="0"/>
        <v>0</v>
      </c>
      <c r="L10" s="69"/>
      <c r="M10" s="78">
        <v>3000</v>
      </c>
      <c r="N10" s="3">
        <f t="shared" si="1"/>
        <v>0</v>
      </c>
      <c r="O10" s="2">
        <v>3107.7</v>
      </c>
      <c r="P10" s="77"/>
      <c r="Q10" s="78"/>
      <c r="R10" s="76"/>
      <c r="S10" s="125"/>
      <c r="T10" s="126"/>
      <c r="U10" s="74">
        <f>P10+Q10+S10+R10+T10</f>
        <v>0</v>
      </c>
    </row>
    <row r="11" spans="1:21" ht="12.75">
      <c r="A11" s="10">
        <v>42776</v>
      </c>
      <c r="B11" s="69"/>
      <c r="C11" s="80"/>
      <c r="D11" s="85"/>
      <c r="E11" s="85"/>
      <c r="F11" s="69"/>
      <c r="G11" s="85"/>
      <c r="H11" s="85"/>
      <c r="I11" s="85"/>
      <c r="J11" s="85"/>
      <c r="K11" s="69">
        <f>L11-B11-C11-D11-E11-F11-G11-H11-I11-J11</f>
        <v>0</v>
      </c>
      <c r="L11" s="69"/>
      <c r="M11" s="69">
        <v>3600</v>
      </c>
      <c r="N11" s="3">
        <f t="shared" si="1"/>
        <v>0</v>
      </c>
      <c r="O11" s="2">
        <v>3107.7</v>
      </c>
      <c r="P11" s="75"/>
      <c r="Q11" s="69"/>
      <c r="R11" s="76"/>
      <c r="S11" s="125"/>
      <c r="T11" s="126"/>
      <c r="U11" s="74">
        <f t="shared" si="2"/>
        <v>0</v>
      </c>
    </row>
    <row r="12" spans="1:21" ht="12.75">
      <c r="A12" s="10">
        <v>42779</v>
      </c>
      <c r="B12" s="84"/>
      <c r="C12" s="80"/>
      <c r="D12" s="85"/>
      <c r="E12" s="85"/>
      <c r="F12" s="69"/>
      <c r="G12" s="85"/>
      <c r="H12" s="85"/>
      <c r="I12" s="85"/>
      <c r="J12" s="85"/>
      <c r="K12" s="69">
        <f>L12-B12-C12-D12-E12-F12-G12-H12-I12-J12</f>
        <v>0</v>
      </c>
      <c r="L12" s="69"/>
      <c r="M12" s="69">
        <v>3300</v>
      </c>
      <c r="N12" s="3">
        <f t="shared" si="1"/>
        <v>0</v>
      </c>
      <c r="O12" s="2">
        <v>3107.7</v>
      </c>
      <c r="P12" s="75"/>
      <c r="Q12" s="69"/>
      <c r="R12" s="76"/>
      <c r="S12" s="125"/>
      <c r="T12" s="126"/>
      <c r="U12" s="74">
        <f t="shared" si="2"/>
        <v>0</v>
      </c>
    </row>
    <row r="13" spans="1:21" ht="12.75">
      <c r="A13" s="10">
        <v>42780</v>
      </c>
      <c r="B13" s="69"/>
      <c r="C13" s="80"/>
      <c r="D13" s="85"/>
      <c r="E13" s="85"/>
      <c r="F13" s="69"/>
      <c r="G13" s="85"/>
      <c r="H13" s="85"/>
      <c r="I13" s="85"/>
      <c r="J13" s="85"/>
      <c r="K13" s="69">
        <f>L13-B13-C13-D13-E13-F13-G13-H13-I13-J13</f>
        <v>0</v>
      </c>
      <c r="L13" s="69"/>
      <c r="M13" s="69">
        <v>4200</v>
      </c>
      <c r="N13" s="3">
        <f t="shared" si="1"/>
        <v>0</v>
      </c>
      <c r="O13" s="2">
        <v>3107.7</v>
      </c>
      <c r="P13" s="75"/>
      <c r="Q13" s="69"/>
      <c r="R13" s="76"/>
      <c r="S13" s="125"/>
      <c r="T13" s="126"/>
      <c r="U13" s="74">
        <f t="shared" si="2"/>
        <v>0</v>
      </c>
    </row>
    <row r="14" spans="1:21" ht="12.75">
      <c r="A14" s="10">
        <v>42781</v>
      </c>
      <c r="B14" s="69"/>
      <c r="C14" s="80"/>
      <c r="D14" s="85"/>
      <c r="E14" s="85"/>
      <c r="F14" s="69"/>
      <c r="G14" s="85"/>
      <c r="H14" s="85"/>
      <c r="I14" s="85"/>
      <c r="J14" s="85"/>
      <c r="K14" s="69">
        <f t="shared" si="0"/>
        <v>0</v>
      </c>
      <c r="L14" s="69"/>
      <c r="M14" s="69">
        <v>6900</v>
      </c>
      <c r="N14" s="3">
        <f t="shared" si="1"/>
        <v>0</v>
      </c>
      <c r="O14" s="2">
        <v>3107.7</v>
      </c>
      <c r="P14" s="75"/>
      <c r="Q14" s="69"/>
      <c r="R14" s="80"/>
      <c r="S14" s="125"/>
      <c r="T14" s="126"/>
      <c r="U14" s="74">
        <f t="shared" si="2"/>
        <v>0</v>
      </c>
    </row>
    <row r="15" spans="1:21" ht="12.75">
      <c r="A15" s="10">
        <v>42782</v>
      </c>
      <c r="B15" s="69"/>
      <c r="C15" s="70"/>
      <c r="D15" s="88"/>
      <c r="E15" s="88"/>
      <c r="F15" s="89"/>
      <c r="G15" s="88"/>
      <c r="H15" s="88"/>
      <c r="I15" s="88"/>
      <c r="J15" s="88"/>
      <c r="K15" s="69">
        <f t="shared" si="0"/>
        <v>0</v>
      </c>
      <c r="L15" s="69"/>
      <c r="M15" s="78">
        <v>5800</v>
      </c>
      <c r="N15" s="3">
        <f>L15/M15</f>
        <v>0</v>
      </c>
      <c r="O15" s="2">
        <v>3107.7</v>
      </c>
      <c r="P15" s="75"/>
      <c r="Q15" s="69"/>
      <c r="R15" s="80"/>
      <c r="S15" s="125"/>
      <c r="T15" s="126"/>
      <c r="U15" s="74">
        <f t="shared" si="2"/>
        <v>0</v>
      </c>
    </row>
    <row r="16" spans="1:21" ht="12.75">
      <c r="A16" s="10">
        <v>42783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3600</v>
      </c>
      <c r="N16" s="3">
        <f t="shared" si="1"/>
        <v>0</v>
      </c>
      <c r="O16" s="2">
        <v>3107.7</v>
      </c>
      <c r="P16" s="75"/>
      <c r="Q16" s="69"/>
      <c r="R16" s="80"/>
      <c r="S16" s="125"/>
      <c r="T16" s="126"/>
      <c r="U16" s="74">
        <f t="shared" si="2"/>
        <v>0</v>
      </c>
    </row>
    <row r="17" spans="1:21" ht="12.75">
      <c r="A17" s="10">
        <v>42786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3425</v>
      </c>
      <c r="N17" s="3">
        <f t="shared" si="1"/>
        <v>0</v>
      </c>
      <c r="O17" s="2">
        <v>3107.7</v>
      </c>
      <c r="P17" s="75"/>
      <c r="Q17" s="69"/>
      <c r="R17" s="80"/>
      <c r="S17" s="125"/>
      <c r="T17" s="126"/>
      <c r="U17" s="74">
        <f t="shared" si="2"/>
        <v>0</v>
      </c>
    </row>
    <row r="18" spans="1:21" ht="12.75">
      <c r="A18" s="10">
        <v>42787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4200</v>
      </c>
      <c r="N18" s="3">
        <f>L18/M18</f>
        <v>0</v>
      </c>
      <c r="O18" s="2">
        <v>3107.7</v>
      </c>
      <c r="P18" s="75"/>
      <c r="Q18" s="69"/>
      <c r="R18" s="76"/>
      <c r="S18" s="125"/>
      <c r="T18" s="126"/>
      <c r="U18" s="74">
        <f t="shared" si="2"/>
        <v>0</v>
      </c>
    </row>
    <row r="19" spans="1:21" ht="12.75">
      <c r="A19" s="10">
        <v>42788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5600</v>
      </c>
      <c r="N19" s="3">
        <f t="shared" si="1"/>
        <v>0</v>
      </c>
      <c r="O19" s="2">
        <v>3107.7</v>
      </c>
      <c r="P19" s="75"/>
      <c r="Q19" s="69"/>
      <c r="R19" s="76"/>
      <c r="S19" s="125"/>
      <c r="T19" s="126"/>
      <c r="U19" s="74">
        <f t="shared" si="2"/>
        <v>0</v>
      </c>
    </row>
    <row r="20" spans="1:21" ht="12.75">
      <c r="A20" s="10">
        <v>42789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6600</v>
      </c>
      <c r="N20" s="3">
        <f t="shared" si="1"/>
        <v>0</v>
      </c>
      <c r="O20" s="2">
        <v>3107.7</v>
      </c>
      <c r="P20" s="75"/>
      <c r="Q20" s="69"/>
      <c r="R20" s="76"/>
      <c r="S20" s="125"/>
      <c r="T20" s="126"/>
      <c r="U20" s="74">
        <f t="shared" si="2"/>
        <v>0</v>
      </c>
    </row>
    <row r="21" spans="1:21" ht="12.75">
      <c r="A21" s="10">
        <v>42790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5800</v>
      </c>
      <c r="N21" s="3">
        <f t="shared" si="1"/>
        <v>0</v>
      </c>
      <c r="O21" s="2">
        <v>3107.7</v>
      </c>
      <c r="P21" s="75"/>
      <c r="Q21" s="69"/>
      <c r="R21" s="76"/>
      <c r="S21" s="125"/>
      <c r="T21" s="126"/>
      <c r="U21" s="74"/>
    </row>
    <row r="22" spans="1:21" ht="12.75">
      <c r="A22" s="10">
        <v>42793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12040</v>
      </c>
      <c r="N22" s="3">
        <f t="shared" si="1"/>
        <v>0</v>
      </c>
      <c r="O22" s="2">
        <v>3107.7</v>
      </c>
      <c r="P22" s="75"/>
      <c r="Q22" s="69"/>
      <c r="R22" s="76"/>
      <c r="S22" s="125"/>
      <c r="T22" s="126"/>
      <c r="U22" s="74">
        <f t="shared" si="2"/>
        <v>0</v>
      </c>
    </row>
    <row r="23" spans="1:21" ht="13.5" thickBot="1">
      <c r="A23" s="10">
        <v>42794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15000</v>
      </c>
      <c r="N23" s="3">
        <f t="shared" si="1"/>
        <v>0</v>
      </c>
      <c r="O23" s="2">
        <v>3107.7</v>
      </c>
      <c r="P23" s="105"/>
      <c r="Q23" s="106"/>
      <c r="R23" s="107"/>
      <c r="S23" s="143"/>
      <c r="T23" s="144"/>
      <c r="U23" s="108">
        <f t="shared" si="2"/>
        <v>0</v>
      </c>
    </row>
    <row r="24" spans="1:21" ht="13.5" thickBot="1">
      <c r="A24" s="90" t="s">
        <v>28</v>
      </c>
      <c r="B24" s="92">
        <f aca="true" t="shared" si="3" ref="B24:M24">SUM(B4:B23)</f>
        <v>1356.1999999999998</v>
      </c>
      <c r="C24" s="92">
        <f t="shared" si="3"/>
        <v>5.9</v>
      </c>
      <c r="D24" s="92">
        <f t="shared" si="3"/>
        <v>44.4</v>
      </c>
      <c r="E24" s="92">
        <f t="shared" si="3"/>
        <v>274.8</v>
      </c>
      <c r="F24" s="92">
        <f t="shared" si="3"/>
        <v>2243.3999999999996</v>
      </c>
      <c r="G24" s="92">
        <f t="shared" si="3"/>
        <v>78.9</v>
      </c>
      <c r="H24" s="92">
        <f t="shared" si="3"/>
        <v>59.900000000000006</v>
      </c>
      <c r="I24" s="92">
        <f t="shared" si="3"/>
        <v>0</v>
      </c>
      <c r="J24" s="92">
        <f t="shared" si="3"/>
        <v>2116.3</v>
      </c>
      <c r="K24" s="91">
        <f t="shared" si="3"/>
        <v>35.559999999998716</v>
      </c>
      <c r="L24" s="91">
        <f t="shared" si="3"/>
        <v>6215.36</v>
      </c>
      <c r="M24" s="91">
        <f t="shared" si="3"/>
        <v>105065</v>
      </c>
      <c r="N24" s="93">
        <f>L24/M24</f>
        <v>0.059157283586351306</v>
      </c>
      <c r="O24" s="2"/>
      <c r="P24" s="82">
        <f>SUM(P4:P23)</f>
        <v>9.8</v>
      </c>
      <c r="Q24" s="82">
        <f>SUM(Q4:Q23)</f>
        <v>0</v>
      </c>
      <c r="R24" s="82">
        <f>SUM(R4:R23)</f>
        <v>0</v>
      </c>
      <c r="S24" s="131">
        <f>SUM(S4:S23)</f>
        <v>0</v>
      </c>
      <c r="T24" s="132"/>
      <c r="U24" s="82">
        <f>P24+Q24+S24+R24+T24</f>
        <v>9.8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33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3" t="s">
        <v>29</v>
      </c>
      <c r="Q28" s="133"/>
      <c r="R28" s="133"/>
      <c r="S28" s="133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4">
        <v>42769</v>
      </c>
      <c r="Q29" s="137">
        <v>9.80861</v>
      </c>
      <c r="R29" s="137"/>
      <c r="S29" s="137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5"/>
      <c r="Q30" s="137"/>
      <c r="R30" s="137"/>
      <c r="S30" s="137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8" t="s">
        <v>45</v>
      </c>
      <c r="R32" s="139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0" t="s">
        <v>40</v>
      </c>
      <c r="R33" s="140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9" t="s">
        <v>30</v>
      </c>
      <c r="Q37" s="129"/>
      <c r="R37" s="129"/>
      <c r="S37" s="12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 t="s">
        <v>31</v>
      </c>
      <c r="Q38" s="130"/>
      <c r="R38" s="130"/>
      <c r="S38" s="130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4">
        <v>42769</v>
      </c>
      <c r="Q39" s="136">
        <v>114138.93237</v>
      </c>
      <c r="R39" s="136"/>
      <c r="S39" s="136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5"/>
      <c r="Q40" s="136"/>
      <c r="R40" s="136"/>
      <c r="S40" s="136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2" t="s">
        <v>78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3"/>
      <c r="M26" s="153"/>
      <c r="N26" s="153"/>
    </row>
    <row r="27" spans="1:16" ht="54" customHeight="1">
      <c r="A27" s="145" t="s">
        <v>32</v>
      </c>
      <c r="B27" s="154" t="s">
        <v>43</v>
      </c>
      <c r="C27" s="154"/>
      <c r="D27" s="147" t="s">
        <v>49</v>
      </c>
      <c r="E27" s="148"/>
      <c r="F27" s="149" t="s">
        <v>44</v>
      </c>
      <c r="G27" s="150"/>
      <c r="H27" s="151" t="s">
        <v>52</v>
      </c>
      <c r="I27" s="147"/>
      <c r="J27" s="162"/>
      <c r="K27" s="163"/>
      <c r="L27" s="159" t="s">
        <v>36</v>
      </c>
      <c r="M27" s="160"/>
      <c r="N27" s="161"/>
      <c r="O27" s="155" t="s">
        <v>79</v>
      </c>
      <c r="P27" s="156"/>
    </row>
    <row r="28" spans="1:16" ht="30.75" customHeight="1">
      <c r="A28" s="146"/>
      <c r="B28" s="48" t="s">
        <v>74</v>
      </c>
      <c r="C28" s="22" t="s">
        <v>23</v>
      </c>
      <c r="D28" s="48" t="str">
        <f>B28</f>
        <v>план на січень-лютий  2017р.</v>
      </c>
      <c r="E28" s="22" t="str">
        <f>C28</f>
        <v>факт</v>
      </c>
      <c r="F28" s="47" t="str">
        <f>B28</f>
        <v>план на січень-лютий  2017р.</v>
      </c>
      <c r="G28" s="62" t="str">
        <f>C28</f>
        <v>факт</v>
      </c>
      <c r="H28" s="48" t="str">
        <f>B28</f>
        <v>план на січень-лютий  2017р.</v>
      </c>
      <c r="I28" s="22" t="str">
        <f>C28</f>
        <v>факт</v>
      </c>
      <c r="J28" s="47"/>
      <c r="K28" s="62"/>
      <c r="L28" s="45" t="str">
        <f>D28</f>
        <v>план на січень-лютий  2017р.</v>
      </c>
      <c r="M28" s="22" t="str">
        <f>C28</f>
        <v>факт</v>
      </c>
      <c r="N28" s="46" t="s">
        <v>24</v>
      </c>
      <c r="O28" s="150"/>
      <c r="P28" s="147"/>
    </row>
    <row r="29" spans="1:16" ht="23.25" customHeight="1" thickBot="1">
      <c r="A29" s="44">
        <f>лютий!Q39</f>
        <v>114138.93237</v>
      </c>
      <c r="B29" s="49">
        <v>1230</v>
      </c>
      <c r="C29" s="49">
        <v>11.69</v>
      </c>
      <c r="D29" s="49">
        <v>0</v>
      </c>
      <c r="E29" s="49">
        <v>0.05</v>
      </c>
      <c r="F29" s="49">
        <v>800</v>
      </c>
      <c r="G29" s="49">
        <v>90.12</v>
      </c>
      <c r="H29" s="49">
        <v>2</v>
      </c>
      <c r="I29" s="49">
        <v>1</v>
      </c>
      <c r="J29" s="49"/>
      <c r="K29" s="49"/>
      <c r="L29" s="63">
        <f>H29+F29+D29+J29+B29</f>
        <v>2032</v>
      </c>
      <c r="M29" s="50">
        <f>C29+E29+G29+I29</f>
        <v>102.86</v>
      </c>
      <c r="N29" s="51">
        <f>M29-L29</f>
        <v>-1929.14</v>
      </c>
      <c r="O29" s="157">
        <f>лютий!Q29</f>
        <v>9.80861</v>
      </c>
      <c r="P29" s="158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4"/>
      <c r="P30" s="154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102200</v>
      </c>
      <c r="C48" s="32">
        <v>48281.14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27655</v>
      </c>
      <c r="C49" s="32">
        <v>12923.37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43828.7</v>
      </c>
      <c r="C50" s="32">
        <v>22893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4375</v>
      </c>
      <c r="C51" s="32">
        <v>3863.98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18000</v>
      </c>
      <c r="C52" s="32">
        <v>9757.65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1200</v>
      </c>
      <c r="C53" s="32">
        <v>684.99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2500</v>
      </c>
      <c r="C54" s="32">
        <v>2116.32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4263.400000000009</v>
      </c>
      <c r="C55" s="12">
        <v>3781.110000000011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204022.1</v>
      </c>
      <c r="C56" s="9">
        <v>104301.56000000001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1230</v>
      </c>
      <c r="C58" s="9">
        <f>C29</f>
        <v>11.69</v>
      </c>
    </row>
    <row r="59" spans="1:3" ht="25.5">
      <c r="A59" s="83" t="s">
        <v>54</v>
      </c>
      <c r="B59" s="9">
        <f>D29</f>
        <v>0</v>
      </c>
      <c r="C59" s="9">
        <f>E29</f>
        <v>0.05</v>
      </c>
    </row>
    <row r="60" spans="1:3" ht="12.75">
      <c r="A60" s="83" t="s">
        <v>55</v>
      </c>
      <c r="B60" s="9">
        <f>F29</f>
        <v>800</v>
      </c>
      <c r="C60" s="9">
        <f>G29</f>
        <v>90.12</v>
      </c>
    </row>
    <row r="61" spans="1:3" ht="25.5">
      <c r="A61" s="83" t="s">
        <v>56</v>
      </c>
      <c r="B61" s="9">
        <f>H29</f>
        <v>2</v>
      </c>
      <c r="C61" s="9">
        <f>I29</f>
        <v>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4" sqref="D2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 hidden="1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68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69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70</v>
      </c>
      <c r="B21" s="15">
        <f>B20-B17</f>
        <v>729.6999999999971</v>
      </c>
    </row>
    <row r="22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2017-01-11T13:06:45Z</cp:lastPrinted>
  <dcterms:created xsi:type="dcterms:W3CDTF">2006-11-30T08:16:02Z</dcterms:created>
  <dcterms:modified xsi:type="dcterms:W3CDTF">2017-02-03T09:00:26Z</dcterms:modified>
  <cp:category/>
  <cp:version/>
  <cp:contentType/>
  <cp:contentStatus/>
</cp:coreProperties>
</file>